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Лист1!$A$1:$J$60</definedName>
  </definedNames>
  <calcPr calcId="124519"/>
</workbook>
</file>

<file path=xl/calcChain.xml><?xml version="1.0" encoding="utf-8"?>
<calcChain xmlns="http://schemas.openxmlformats.org/spreadsheetml/2006/main">
  <c r="E46" i="1"/>
  <c r="E45"/>
  <c r="E47"/>
  <c r="E39"/>
  <c r="J12" l="1"/>
  <c r="J11"/>
  <c r="J10"/>
  <c r="E37"/>
  <c r="E36"/>
  <c r="E35"/>
  <c r="E34"/>
  <c r="E33"/>
  <c r="E32"/>
  <c r="E29"/>
  <c r="E28"/>
  <c r="E26"/>
  <c r="E24"/>
  <c r="E23"/>
  <c r="E22"/>
  <c r="E21"/>
  <c r="E20"/>
  <c r="E19"/>
  <c r="E18"/>
  <c r="E17"/>
  <c r="E16"/>
  <c r="E15"/>
  <c r="E14"/>
  <c r="E12"/>
  <c r="E11"/>
  <c r="E27"/>
  <c r="E48" l="1"/>
  <c r="E55"/>
  <c r="E54"/>
  <c r="E51"/>
  <c r="E52"/>
</calcChain>
</file>

<file path=xl/sharedStrings.xml><?xml version="1.0" encoding="utf-8"?>
<sst xmlns="http://schemas.openxmlformats.org/spreadsheetml/2006/main" count="282" uniqueCount="113">
  <si>
    <t>Наименование</t>
  </si>
  <si>
    <t>уп-ка</t>
  </si>
  <si>
    <t>Масса</t>
  </si>
  <si>
    <t>Срок хранения</t>
  </si>
  <si>
    <t>Розн. Цена</t>
  </si>
  <si>
    <t>Творожная масса с ванилином (5 кг. пакет/ ведро)</t>
  </si>
  <si>
    <t>Творожная масса с изюмом (5 кг. пакет/ ведро)</t>
  </si>
  <si>
    <t xml:space="preserve">Творожная масса с курагой  (5 кг. пакет/ ведро </t>
  </si>
  <si>
    <t>Сметана  весовая (ведро 10/20кг)</t>
  </si>
  <si>
    <t>Сметана 15% (ведро 5/10 кг)</t>
  </si>
  <si>
    <t>Сырковая масса с изюмом ( 5кг пакет/ведро )</t>
  </si>
  <si>
    <t>кг</t>
  </si>
  <si>
    <t>3 суток</t>
  </si>
  <si>
    <t>7 суток</t>
  </si>
  <si>
    <t>шт.</t>
  </si>
  <si>
    <t>Майонезы</t>
  </si>
  <si>
    <t>шт</t>
  </si>
  <si>
    <t>90 суток</t>
  </si>
  <si>
    <t xml:space="preserve">Майонез «Королевский Смак» 67% </t>
  </si>
  <si>
    <t xml:space="preserve">Майонез «Королевский смак» 67% </t>
  </si>
  <si>
    <t>Сыр плавл.Дружба 55%</t>
  </si>
  <si>
    <t>Сыры в ассортименте</t>
  </si>
  <si>
    <t>5кг</t>
  </si>
  <si>
    <t>Сырковая масса с курагой (5кг пакет/ведро)</t>
  </si>
  <si>
    <t xml:space="preserve">Весовая продукция ООО«Малороганский молочный завод»
</t>
  </si>
  <si>
    <t>60 суток</t>
  </si>
  <si>
    <t>Сметана кондитерская 15% (ведро 5/10 кг)</t>
  </si>
  <si>
    <t>Сметана</t>
  </si>
  <si>
    <t xml:space="preserve">Творог </t>
  </si>
  <si>
    <t xml:space="preserve">Творожная масса </t>
  </si>
  <si>
    <t>Сырковая масса</t>
  </si>
  <si>
    <t>Сырковые десерты</t>
  </si>
  <si>
    <t>Молоко сгущен.белое (ведро 1кг)</t>
  </si>
  <si>
    <t>Молоко сгущеное</t>
  </si>
  <si>
    <t>Творог "Фермерский"</t>
  </si>
  <si>
    <t>5 суток</t>
  </si>
  <si>
    <t>Ириска весовая Классич. (ящик 5 кг)</t>
  </si>
  <si>
    <t>Сметана 15% Фермерская (ведро 5)</t>
  </si>
  <si>
    <t>Ириска весовая Классич. (ведро 1 кг)</t>
  </si>
  <si>
    <t>Сулугуни</t>
  </si>
  <si>
    <t>40 суток</t>
  </si>
  <si>
    <t>Адыгейский</t>
  </si>
  <si>
    <t>Топленое молоко (5кг ящ.)</t>
  </si>
  <si>
    <t>Сырковая масса с ванилином (5кг пак./ведро)</t>
  </si>
  <si>
    <t>Коса копченая (сулугуни)</t>
  </si>
  <si>
    <t>Молоко сгущен.белое (ведро 5кг)</t>
  </si>
  <si>
    <t>Брынза Фермерская</t>
  </si>
  <si>
    <t>Наполнитель Шоколад 5кг.ящ.карт</t>
  </si>
  <si>
    <t>Наполнитель Шоколад 1л.ведро</t>
  </si>
  <si>
    <t>Брынза Фермерская с укропом</t>
  </si>
  <si>
    <t>Брынза Фермерская с паприкой</t>
  </si>
  <si>
    <t>Сыры ММЗ в ассортименте</t>
  </si>
  <si>
    <t>Масло весовое ГОСТ ММЗ</t>
  </si>
  <si>
    <t xml:space="preserve">Масло слив. ММЗ мон. ГОСТ  72,5% </t>
  </si>
  <si>
    <t>Творожная масса с дропсами (5 кг. пакет/ ведро)</t>
  </si>
  <si>
    <t>Сметана 20% сливочная (ведро 5/10 кг)</t>
  </si>
  <si>
    <t>Сметана 25% натур. (ведро 5кг)</t>
  </si>
  <si>
    <t>Творожная масса с чесноком (5 кг. пакет/ ведро)</t>
  </si>
  <si>
    <t>Творож.масса.Фермерская с ванилином (5 кг. пакет/ ведро)</t>
  </si>
  <si>
    <t>Творож.масса.Фермерская с дропсами (5 кг. пакет/ ведро)</t>
  </si>
  <si>
    <t>Творож.масса.Фермерская с изюмом (5 кг. пакет/ ведро)</t>
  </si>
  <si>
    <t>Творож.масса.Фермерская с курагой (5 кг. пакет/ ведро)</t>
  </si>
  <si>
    <t>Творож.масса.Фермерская с чесноком (5 кг. пакет/ ведро)</t>
  </si>
  <si>
    <t>1кг</t>
  </si>
  <si>
    <t>Масло слив. ММЗ мон. ГОСТ  72,5% 1л ведро</t>
  </si>
  <si>
    <t>Творог  весовой  18%  (3кг, 5 кг.пакет/ведро)</t>
  </si>
  <si>
    <t>Топленое молоко (5кг ящ.) Т/С</t>
  </si>
  <si>
    <t>Спред ММЗ мон. 5 кг</t>
  </si>
  <si>
    <t>Сырковый десерт  в ассортименте ( 1л ведро не входит в стоимость) 25 видов</t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</si>
  <si>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АНАНАС</t>
    </r>
    <r>
      <rPr>
        <sz val="8"/>
        <color theme="1"/>
        <rFont val="Calibri"/>
        <family val="2"/>
        <charset val="204"/>
        <scheme val="minor"/>
      </rPr>
      <t xml:space="preserve">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</si>
  <si>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БАНАН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</si>
  <si>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ВАНИЛЬ</t>
    </r>
    <r>
      <rPr>
        <sz val="8"/>
        <color theme="1"/>
        <rFont val="Calibri"/>
        <family val="2"/>
        <charset val="204"/>
        <scheme val="minor"/>
      </rPr>
      <t xml:space="preserve">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</si>
  <si>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ВИШНЯ</t>
    </r>
    <r>
      <rPr>
        <sz val="8"/>
        <color theme="1"/>
        <rFont val="Calibri"/>
        <family val="2"/>
        <charset val="204"/>
        <scheme val="minor"/>
      </rPr>
      <t xml:space="preserve"> (5л вед.)</t>
    </r>
  </si>
  <si>
    <r>
      <t xml:space="preserve">Сырковый десерт  </t>
    </r>
    <r>
      <rPr>
        <b/>
        <sz val="8"/>
        <color theme="1"/>
        <rFont val="Calibri"/>
        <family val="2"/>
        <charset val="204"/>
        <scheme val="minor"/>
      </rPr>
      <t>ЗЕМЛЯНИКА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</si>
  <si>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>КАПУЧИНО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</si>
  <si>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ИЗЮМ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</si>
  <si>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КИВИ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</si>
  <si>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КЛУБНИКА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</si>
  <si>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>ЛЕСНАЯ ЯГОДА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</si>
  <si>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МАЛИНА</t>
    </r>
    <r>
      <rPr>
        <sz val="8"/>
        <color theme="1"/>
        <rFont val="Calibri"/>
        <family val="2"/>
        <charset val="204"/>
        <scheme val="minor"/>
      </rPr>
      <t xml:space="preserve">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</si>
  <si>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МАНГО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</si>
  <si>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ПЕРСИК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</si>
  <si>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>ШОКОЛАД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</si>
  <si>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КАРАМЕЛЬ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</si>
  <si>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</t>
    </r>
    <r>
      <rPr>
        <b/>
        <sz val="8"/>
        <color theme="1"/>
        <rFont val="Calibri"/>
        <family val="2"/>
        <charset val="204"/>
        <scheme val="minor"/>
      </rPr>
      <t>ЛАЙМ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</si>
  <si>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 xml:space="preserve">БРУСНИКА </t>
    </r>
    <r>
      <rPr>
        <sz val="8"/>
        <color theme="1"/>
        <rFont val="Calibri"/>
        <family val="2"/>
        <charset val="204"/>
        <scheme val="minor"/>
      </rPr>
      <t>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</si>
  <si>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КЛЮКВА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</si>
  <si>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>МАНДАРИН</t>
    </r>
    <r>
      <rPr>
        <sz val="8"/>
        <color theme="1"/>
        <rFont val="Calibri"/>
        <family val="2"/>
        <charset val="204"/>
        <scheme val="minor"/>
      </rPr>
      <t xml:space="preserve"> (5л вед.)</t>
    </r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</si>
  <si>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>ЯБЛОКО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</si>
  <si>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ЧЕРНИКА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</si>
  <si>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ГРУША</t>
    </r>
    <r>
      <rPr>
        <sz val="8"/>
        <color theme="1"/>
        <rFont val="Calibri"/>
        <family val="2"/>
        <charset val="204"/>
        <scheme val="minor"/>
      </rPr>
      <t xml:space="preserve">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</si>
  <si>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АБРИКОС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</si>
  <si>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ТИРАМИСУ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</si>
  <si>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>Ч.СМОРОДИН</t>
    </r>
    <r>
      <rPr>
        <sz val="8"/>
        <color theme="1"/>
        <rFont val="Calibri"/>
        <family val="2"/>
        <charset val="204"/>
        <scheme val="minor"/>
      </rPr>
      <t>А (5л вед.)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</si>
  <si>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БАРБАРИС</t>
    </r>
    <r>
      <rPr>
        <sz val="8"/>
        <color theme="1"/>
        <rFont val="Calibri"/>
        <family val="2"/>
        <charset val="204"/>
        <scheme val="minor"/>
      </rPr>
      <t xml:space="preserve">  (5л вед.)</t>
    </r>
  </si>
  <si>
    <t>Творож.масса.Фермерская с фруктами (5 кг.ведро)</t>
  </si>
  <si>
    <t>Масло слив. ММЗ мон. ГОСТ  72,5% 0,5л ведро</t>
  </si>
  <si>
    <r>
      <t xml:space="preserve">Сырковый десерт </t>
    </r>
    <r>
      <rPr>
        <b/>
        <sz val="8"/>
        <color theme="1"/>
        <rFont val="Calibri"/>
        <family val="2"/>
        <charset val="204"/>
        <scheme val="minor"/>
      </rPr>
      <t>ВИНОГРАД</t>
    </r>
    <r>
      <rPr>
        <sz val="8"/>
        <color theme="1"/>
        <rFont val="Calibri"/>
        <family val="2"/>
        <charset val="204"/>
        <scheme val="minor"/>
      </rPr>
      <t xml:space="preserve"> (</t>
    </r>
    <r>
      <rPr>
        <b/>
        <sz val="8"/>
        <color theme="1"/>
        <rFont val="Calibri"/>
        <family val="2"/>
        <charset val="204"/>
        <scheme val="minor"/>
      </rPr>
      <t xml:space="preserve">5л </t>
    </r>
    <r>
      <rPr>
        <sz val="8"/>
        <color theme="1"/>
        <rFont val="Calibri"/>
        <family val="2"/>
        <charset val="204"/>
        <scheme val="minor"/>
      </rPr>
      <t xml:space="preserve">вед.) </t>
    </r>
  </si>
  <si>
    <r>
      <t xml:space="preserve">Сырковый десерт   </t>
    </r>
    <r>
      <rPr>
        <b/>
        <sz val="8"/>
        <color theme="1"/>
        <rFont val="Calibri"/>
        <family val="2"/>
        <charset val="204"/>
        <scheme val="minor"/>
      </rPr>
      <t>ДЫНЯ</t>
    </r>
    <r>
      <rPr>
        <sz val="8"/>
        <color theme="1"/>
        <rFont val="Calibri"/>
        <family val="2"/>
        <charset val="204"/>
        <scheme val="minor"/>
      </rPr>
      <t xml:space="preserve"> (</t>
    </r>
    <r>
      <rPr>
        <b/>
        <sz val="8"/>
        <color theme="1"/>
        <rFont val="Calibri"/>
        <family val="2"/>
        <charset val="204"/>
        <scheme val="minor"/>
      </rPr>
      <t>5л</t>
    </r>
    <r>
      <rPr>
        <sz val="8"/>
        <color theme="1"/>
        <rFont val="Calibri"/>
        <family val="2"/>
        <charset val="204"/>
        <scheme val="minor"/>
      </rPr>
      <t xml:space="preserve"> ведро)</t>
    </r>
  </si>
  <si>
    <t>Сырковый десерт "Радуга" Фермерский в ассорт.( 1л ведро не входит в стоимость) 25 видов</t>
  </si>
  <si>
    <t>Сырковый десерт "Радуга" в ассортименте ( 1л ведро не входит в стоимость) 25 видов</t>
  </si>
  <si>
    <t>Ириска весовая (ящик 5 кг) Т/С</t>
  </si>
  <si>
    <t>Масло топленое ГОСТ  0,4л ведро</t>
  </si>
  <si>
    <t xml:space="preserve">Масло топленое  ГОСТ  </t>
  </si>
  <si>
    <t>Масло топленое ГОСТ  0,9 л ведро</t>
  </si>
  <si>
    <t>Сырковая масса с ванилин (5кг пак./ведро)</t>
  </si>
  <si>
    <t>270 суток</t>
  </si>
  <si>
    <t>Молоко сгущен.белое (ведро 0,5 кг)</t>
  </si>
  <si>
    <t>Т/М ЗОРЬКА</t>
  </si>
  <si>
    <t>Масло ГОСТ фас. 200 грм</t>
  </si>
  <si>
    <t>Творожок ваниль 90 грм фас. (ящ. 32 шт)</t>
  </si>
  <si>
    <t>Творог 200 грм (ящ. 16 шт)</t>
  </si>
  <si>
    <t>Масло ГОСТ туба 400 грм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</si>
</sst>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22"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7"/>
      <color theme="1"/>
      <name val="Arial Cyr"/>
      <family val="2"/>
      <charset val="204"/>
    </font>
    <font>
      <b/>
      <i/>
      <sz val="8"/>
      <color theme="1"/>
      <name val="Arial Cyr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7.5"/>
      <color theme="1"/>
      <name val="Arial Cyr"/>
      <charset val="204"/>
    </font>
    <font>
      <sz val="10"/>
      <color theme="1"/>
      <name val="Arial Cyr"/>
      <family val="2"/>
      <charset val="204"/>
    </font>
    <font>
      <sz val="7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b/>
      <i/>
      <sz val="9"/>
      <color theme="1"/>
      <name val="Arial Cyr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i/>
      <u/>
      <sz val="8"/>
      <color theme="1"/>
      <name val="Calibri"/>
      <family val="2"/>
      <charset val="204"/>
      <scheme val="minor"/>
    </font>
    <font>
      <b/>
      <i/>
      <u/>
      <sz val="10"/>
      <color theme="1"/>
      <name val="Arial Cyr"/>
      <family val="2"/>
      <charset val="204"/>
    </font>
    <font>
      <sz val="8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D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19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20" applyFont="1" applyBorder="1" applyAlignment="1">
      <alignment wrapText="1"/>
    </xf>
    <xf numFmtId="0" fontId="1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4" fillId="0" borderId="0" xfId="20" applyFont="1" applyBorder="1" applyAlignment="1">
      <alignment vertical="center" wrapText="1"/>
    </xf>
    <xf numFmtId="2" fontId="16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4" fillId="2" borderId="14" xfId="3" applyFont="1" applyFill="1" applyBorder="1" applyAlignment="1">
      <alignment vertical="center" wrapText="1"/>
    </xf>
    <xf numFmtId="0" fontId="4" fillId="2" borderId="14" xfId="4" applyFont="1" applyFill="1" applyBorder="1" applyAlignment="1">
      <alignment vertical="center" wrapText="1"/>
    </xf>
    <xf numFmtId="0" fontId="4" fillId="2" borderId="14" xfId="5" applyFont="1" applyFill="1" applyBorder="1" applyAlignment="1">
      <alignment vertical="center" wrapText="1"/>
    </xf>
    <xf numFmtId="0" fontId="4" fillId="3" borderId="14" xfId="5" applyFont="1" applyFill="1" applyBorder="1" applyAlignment="1">
      <alignment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2" borderId="14" xfId="11" applyFont="1" applyFill="1" applyBorder="1" applyAlignment="1">
      <alignment vertical="center" wrapText="1"/>
    </xf>
    <xf numFmtId="0" fontId="4" fillId="2" borderId="14" xfId="12" applyFont="1" applyFill="1" applyBorder="1" applyAlignment="1">
      <alignment vertical="center" wrapText="1"/>
    </xf>
    <xf numFmtId="0" fontId="4" fillId="2" borderId="14" xfId="13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2" fillId="0" borderId="15" xfId="21" applyNumberFormat="1" applyFont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4" fillId="2" borderId="14" xfId="18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3" borderId="14" xfId="9" applyFont="1" applyFill="1" applyBorder="1" applyAlignment="1">
      <alignment vertical="center" wrapText="1"/>
    </xf>
    <xf numFmtId="0" fontId="4" fillId="2" borderId="14" xfId="7" applyFont="1" applyFill="1" applyBorder="1" applyAlignment="1">
      <alignment vertical="center" wrapText="1"/>
    </xf>
    <xf numFmtId="0" fontId="4" fillId="2" borderId="14" xfId="8" applyFont="1" applyFill="1" applyBorder="1" applyAlignment="1">
      <alignment vertical="center" wrapText="1"/>
    </xf>
    <xf numFmtId="0" fontId="4" fillId="2" borderId="14" xfId="9" applyFont="1" applyFill="1" applyBorder="1" applyAlignment="1">
      <alignment vertical="center" wrapText="1"/>
    </xf>
    <xf numFmtId="0" fontId="4" fillId="2" borderId="14" xfId="1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3" borderId="2" xfId="5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4" fillId="2" borderId="4" xfId="18" applyFont="1" applyFill="1" applyBorder="1" applyAlignment="1">
      <alignment vertical="center"/>
    </xf>
    <xf numFmtId="0" fontId="1" fillId="2" borderId="14" xfId="15" applyFont="1" applyFill="1" applyBorder="1" applyAlignment="1">
      <alignment vertical="center"/>
    </xf>
    <xf numFmtId="0" fontId="1" fillId="2" borderId="14" xfId="16" applyFont="1" applyFill="1" applyBorder="1" applyAlignment="1">
      <alignment vertical="center"/>
    </xf>
    <xf numFmtId="0" fontId="1" fillId="2" borderId="14" xfId="17" applyFont="1" applyFill="1" applyBorder="1" applyAlignment="1">
      <alignment vertical="center"/>
    </xf>
    <xf numFmtId="0" fontId="18" fillId="0" borderId="0" xfId="0" applyFont="1" applyAlignment="1"/>
    <xf numFmtId="0" fontId="4" fillId="0" borderId="4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3" borderId="4" xfId="14" applyFont="1" applyFill="1" applyBorder="1" applyAlignment="1">
      <alignment vertical="center" wrapText="1"/>
    </xf>
    <xf numFmtId="0" fontId="13" fillId="2" borderId="4" xfId="14" applyFont="1" applyFill="1" applyBorder="1" applyAlignment="1">
      <alignment vertical="center" wrapText="1"/>
    </xf>
    <xf numFmtId="0" fontId="4" fillId="2" borderId="4" xfId="15" applyFont="1" applyFill="1" applyBorder="1" applyAlignment="1">
      <alignment vertical="center"/>
    </xf>
    <xf numFmtId="0" fontId="4" fillId="2" borderId="4" xfId="16" applyFont="1" applyFill="1" applyBorder="1" applyAlignment="1">
      <alignment vertical="center"/>
    </xf>
    <xf numFmtId="0" fontId="4" fillId="2" borderId="4" xfId="17" applyFont="1" applyFill="1" applyBorder="1" applyAlignment="1">
      <alignment vertical="center"/>
    </xf>
    <xf numFmtId="0" fontId="4" fillId="2" borderId="21" xfId="18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2" fontId="16" fillId="3" borderId="15" xfId="9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2" fontId="16" fillId="3" borderId="18" xfId="9" applyNumberFormat="1" applyFont="1" applyFill="1" applyBorder="1" applyAlignment="1">
      <alignment horizontal="center" vertical="center" wrapText="1"/>
    </xf>
    <xf numFmtId="0" fontId="4" fillId="3" borderId="20" xfId="5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9" fillId="2" borderId="16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2" fontId="2" fillId="5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2" fontId="2" fillId="5" borderId="15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/>
    <xf numFmtId="0" fontId="15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9" fillId="5" borderId="25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13" xfId="0" applyBorder="1" applyAlignment="1"/>
    <xf numFmtId="0" fontId="9" fillId="2" borderId="16" xfId="13" applyFont="1" applyFill="1" applyBorder="1" applyAlignment="1">
      <alignment horizontal="center" vertical="center" wrapText="1"/>
    </xf>
    <xf numFmtId="0" fontId="9" fillId="2" borderId="3" xfId="13" applyFont="1" applyFill="1" applyBorder="1" applyAlignment="1">
      <alignment horizontal="center" vertical="center" wrapText="1"/>
    </xf>
    <xf numFmtId="0" fontId="9" fillId="2" borderId="17" xfId="13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1" xfId="18" applyFont="1" applyFill="1" applyBorder="1" applyAlignment="1">
      <alignment vertical="center"/>
    </xf>
    <xf numFmtId="0" fontId="4" fillId="2" borderId="23" xfId="18" applyFont="1" applyFill="1" applyBorder="1" applyAlignment="1">
      <alignment vertical="center"/>
    </xf>
  </cellXfs>
  <cellStyles count="22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21" builtinId="3"/>
  </cellStyles>
  <dxfs count="0"/>
  <tableStyles count="0" defaultTableStyle="TableStyleMedium9" defaultPivotStyle="PivotStyleLight16"/>
  <colors>
    <mruColors>
      <color rgb="FFFDFD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17318</xdr:colOff>
      <xdr:row>3</xdr:row>
      <xdr:rowOff>138546</xdr:rowOff>
    </xdr:from>
    <xdr:ext cx="6754091" cy="593304"/>
    <xdr:sp macro="" textlink="">
      <xdr:nvSpPr>
        <xdr:cNvPr id="5" name="TextBox 4"/>
        <xdr:cNvSpPr txBox="1"/>
      </xdr:nvSpPr>
      <xdr:spPr>
        <a:xfrm>
          <a:off x="17318" y="632114"/>
          <a:ext cx="6754091" cy="593304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r>
            <a:rPr lang="uk-UA" sz="1000" b="1" i="1"/>
            <a:t>Заказы принимаются  с 9.30</a:t>
          </a:r>
          <a:r>
            <a:rPr lang="uk-UA" sz="1000" b="1" i="1" baseline="0"/>
            <a:t> до 14.30 (воскресенье - выходной)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i="1" baseline="0"/>
            <a:t>минимальный заказ  150 грн. Доставка по Харькову бесплатная                            </a:t>
          </a:r>
          <a:r>
            <a:rPr lang="ru-RU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тара возвратная</a:t>
          </a:r>
          <a:endParaRPr lang="ru-RU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1" i="1" baseline="0"/>
            <a:t>Евгений 066-717-89-32             </a:t>
          </a:r>
          <a:r>
            <a:rPr lang="ru-RU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на    2</a:t>
          </a:r>
          <a:r>
            <a:rPr lang="en-US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9</a:t>
          </a:r>
          <a:r>
            <a:rPr lang="ru-RU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.10.2015 г.</a:t>
          </a:r>
          <a:endParaRPr lang="ru-RU" sz="1000"/>
        </a:p>
      </xdr:txBody>
    </xdr:sp>
    <xdr:clientData/>
  </xdr:oneCellAnchor>
  <xdr:oneCellAnchor>
    <xdr:from>
      <xdr:col>0</xdr:col>
      <xdr:colOff>1</xdr:colOff>
      <xdr:row>0</xdr:row>
      <xdr:rowOff>0</xdr:rowOff>
    </xdr:from>
    <xdr:ext cx="6780068" cy="675409"/>
    <xdr:sp macro="" textlink="">
      <xdr:nvSpPr>
        <xdr:cNvPr id="4" name="Прямоугольник 3"/>
        <xdr:cNvSpPr/>
      </xdr:nvSpPr>
      <xdr:spPr>
        <a:xfrm>
          <a:off x="1" y="0"/>
          <a:ext cx="6780068" cy="675409"/>
        </a:xfrm>
        <a:prstGeom prst="rect">
          <a:avLst/>
        </a:prstGeom>
        <a:noFill/>
      </xdr:spPr>
      <xdr:txBody>
        <a:bodyPr wrap="square" lIns="91440" tIns="45720" rIns="91440" bIns="45720">
          <a:prstTxWarp prst="textDeflate">
            <a:avLst/>
          </a:prstTxWarp>
          <a:spAutoFit/>
        </a:bodyPr>
        <a:lstStyle/>
        <a:p>
          <a:pPr algn="ctr"/>
          <a:r>
            <a:rPr lang="uk-UA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Малороганский молочный завод</a:t>
          </a:r>
          <a:endParaRPr lang="ru-RU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110" zoomScaleSheetLayoutView="110" workbookViewId="0">
      <selection activeCell="E56" sqref="E56"/>
    </sheetView>
  </sheetViews>
  <sheetFormatPr defaultRowHeight="12.75"/>
  <cols>
    <col min="1" max="1" width="33.42578125" customWidth="1"/>
    <col min="2" max="2" width="3.5703125" customWidth="1"/>
    <col min="3" max="3" width="4.42578125" customWidth="1"/>
    <col min="4" max="4" width="6.140625" customWidth="1"/>
    <col min="5" max="5" width="5.140625" style="86" customWidth="1"/>
    <col min="6" max="6" width="29.85546875" customWidth="1"/>
    <col min="7" max="7" width="4.5703125" customWidth="1"/>
    <col min="8" max="8" width="4.7109375" customWidth="1"/>
    <col min="9" max="9" width="5.7109375" customWidth="1"/>
    <col min="10" max="10" width="5.85546875" customWidth="1"/>
    <col min="12" max="12" width="27.42578125" customWidth="1"/>
  </cols>
  <sheetData>
    <row r="1" spans="1:12">
      <c r="A1" s="129"/>
      <c r="B1" s="130"/>
      <c r="C1" s="130"/>
      <c r="D1" s="130"/>
      <c r="E1" s="130"/>
      <c r="F1" s="130"/>
      <c r="G1" s="130"/>
      <c r="H1" s="130"/>
      <c r="I1" s="130"/>
      <c r="J1" s="131"/>
    </row>
    <row r="2" spans="1:12">
      <c r="A2" s="132"/>
      <c r="B2" s="133"/>
      <c r="C2" s="133"/>
      <c r="D2" s="133"/>
      <c r="E2" s="133"/>
      <c r="F2" s="133"/>
      <c r="G2" s="133"/>
      <c r="H2" s="133"/>
      <c r="I2" s="133"/>
      <c r="J2" s="134"/>
    </row>
    <row r="3" spans="1:12">
      <c r="A3" s="132"/>
      <c r="B3" s="133"/>
      <c r="C3" s="133"/>
      <c r="D3" s="133"/>
      <c r="E3" s="133"/>
      <c r="F3" s="133"/>
      <c r="G3" s="133"/>
      <c r="H3" s="133"/>
      <c r="I3" s="133"/>
      <c r="J3" s="134"/>
    </row>
    <row r="4" spans="1:12" ht="3.75" customHeight="1">
      <c r="A4" s="132"/>
      <c r="B4" s="133"/>
      <c r="C4" s="133"/>
      <c r="D4" s="133"/>
      <c r="E4" s="133"/>
      <c r="F4" s="133"/>
      <c r="G4" s="133"/>
      <c r="H4" s="133"/>
      <c r="I4" s="133"/>
      <c r="J4" s="134"/>
    </row>
    <row r="5" spans="1:12">
      <c r="A5" s="132"/>
      <c r="B5" s="133"/>
      <c r="C5" s="133"/>
      <c r="D5" s="133"/>
      <c r="E5" s="133"/>
      <c r="F5" s="133"/>
      <c r="G5" s="133"/>
      <c r="H5" s="133"/>
      <c r="I5" s="133"/>
      <c r="J5" s="134"/>
    </row>
    <row r="6" spans="1:12">
      <c r="A6" s="132"/>
      <c r="B6" s="133"/>
      <c r="C6" s="133"/>
      <c r="D6" s="133"/>
      <c r="E6" s="133"/>
      <c r="F6" s="133"/>
      <c r="G6" s="133"/>
      <c r="H6" s="133"/>
      <c r="I6" s="133"/>
      <c r="J6" s="134"/>
    </row>
    <row r="7" spans="1:12" ht="25.5" customHeight="1">
      <c r="A7" s="135"/>
      <c r="B7" s="136"/>
      <c r="C7" s="136"/>
      <c r="D7" s="136"/>
      <c r="E7" s="136"/>
      <c r="F7" s="136"/>
      <c r="G7" s="136"/>
      <c r="H7" s="136"/>
      <c r="I7" s="136"/>
      <c r="J7" s="137"/>
    </row>
    <row r="8" spans="1:12" ht="26.25" customHeight="1">
      <c r="A8" s="30" t="s">
        <v>0</v>
      </c>
      <c r="B8" s="2" t="s">
        <v>1</v>
      </c>
      <c r="C8" s="2" t="s">
        <v>2</v>
      </c>
      <c r="D8" s="2" t="s">
        <v>3</v>
      </c>
      <c r="E8" s="31" t="s">
        <v>4</v>
      </c>
      <c r="F8" s="76" t="s">
        <v>0</v>
      </c>
      <c r="G8" s="2" t="s">
        <v>1</v>
      </c>
      <c r="H8" s="2" t="s">
        <v>2</v>
      </c>
      <c r="I8" s="2" t="s">
        <v>3</v>
      </c>
      <c r="J8" s="31" t="s">
        <v>4</v>
      </c>
      <c r="L8" s="1"/>
    </row>
    <row r="9" spans="1:12" ht="12" customHeight="1">
      <c r="A9" s="126" t="s">
        <v>24</v>
      </c>
      <c r="B9" s="127"/>
      <c r="C9" s="127"/>
      <c r="D9" s="127"/>
      <c r="E9" s="128"/>
      <c r="F9" s="138" t="s">
        <v>31</v>
      </c>
      <c r="G9" s="139"/>
      <c r="H9" s="139"/>
      <c r="I9" s="139"/>
      <c r="J9" s="140"/>
      <c r="L9" s="1"/>
    </row>
    <row r="10" spans="1:12" ht="17.25" customHeight="1">
      <c r="A10" s="141" t="s">
        <v>28</v>
      </c>
      <c r="B10" s="142"/>
      <c r="C10" s="142"/>
      <c r="D10" s="142"/>
      <c r="E10" s="143"/>
      <c r="F10" s="77" t="s">
        <v>99</v>
      </c>
      <c r="G10" s="16" t="s">
        <v>11</v>
      </c>
      <c r="H10" s="17">
        <v>1000</v>
      </c>
      <c r="I10" s="18" t="s">
        <v>13</v>
      </c>
      <c r="J10" s="32">
        <f>19.4+0.5+0.5+0.5</f>
        <v>20.9</v>
      </c>
      <c r="L10" s="1"/>
    </row>
    <row r="11" spans="1:12" ht="17.25" customHeight="1">
      <c r="A11" s="34" t="s">
        <v>65</v>
      </c>
      <c r="B11" s="7" t="s">
        <v>11</v>
      </c>
      <c r="C11" s="8">
        <v>1000</v>
      </c>
      <c r="D11" s="9" t="s">
        <v>12</v>
      </c>
      <c r="E11" s="33">
        <f>21.5+0.5+0.5+0.6</f>
        <v>23.1</v>
      </c>
      <c r="F11" s="78" t="s">
        <v>100</v>
      </c>
      <c r="G11" s="7" t="s">
        <v>11</v>
      </c>
      <c r="H11" s="8">
        <v>1000</v>
      </c>
      <c r="I11" s="9" t="s">
        <v>13</v>
      </c>
      <c r="J11" s="33">
        <f>19.45+0.5+0.5+0.5</f>
        <v>20.95</v>
      </c>
      <c r="L11" s="1"/>
    </row>
    <row r="12" spans="1:12" ht="18" customHeight="1">
      <c r="A12" s="35" t="s">
        <v>34</v>
      </c>
      <c r="B12" s="7" t="s">
        <v>11</v>
      </c>
      <c r="C12" s="8">
        <v>1000</v>
      </c>
      <c r="D12" s="9" t="s">
        <v>12</v>
      </c>
      <c r="E12" s="33">
        <f>19.25+0.5+0.5+0.6</f>
        <v>20.85</v>
      </c>
      <c r="F12" s="78" t="s">
        <v>68</v>
      </c>
      <c r="G12" s="7" t="s">
        <v>11</v>
      </c>
      <c r="H12" s="8">
        <v>1000</v>
      </c>
      <c r="I12" s="9" t="s">
        <v>13</v>
      </c>
      <c r="J12" s="33">
        <f>21.35+0.5+0.5+0.5</f>
        <v>22.85</v>
      </c>
      <c r="L12" s="1"/>
    </row>
    <row r="13" spans="1:12" ht="12.75" customHeight="1">
      <c r="A13" s="93" t="s">
        <v>29</v>
      </c>
      <c r="B13" s="94"/>
      <c r="C13" s="94"/>
      <c r="D13" s="94"/>
      <c r="E13" s="95"/>
      <c r="F13" s="69" t="s">
        <v>91</v>
      </c>
      <c r="G13" s="7" t="s">
        <v>11</v>
      </c>
      <c r="H13" s="8">
        <v>1000</v>
      </c>
      <c r="I13" s="9" t="s">
        <v>13</v>
      </c>
      <c r="J13" s="33"/>
    </row>
    <row r="14" spans="1:12" ht="11.25" customHeight="1">
      <c r="A14" s="36" t="s">
        <v>5</v>
      </c>
      <c r="B14" s="7" t="s">
        <v>11</v>
      </c>
      <c r="C14" s="8">
        <v>1000</v>
      </c>
      <c r="D14" s="9" t="s">
        <v>12</v>
      </c>
      <c r="E14" s="33">
        <f>21+0.5+0.5+0.6</f>
        <v>22.6</v>
      </c>
      <c r="F14" s="79" t="s">
        <v>69</v>
      </c>
      <c r="G14" s="7" t="s">
        <v>11</v>
      </c>
      <c r="H14" s="8">
        <v>1000</v>
      </c>
      <c r="I14" s="9" t="s">
        <v>13</v>
      </c>
      <c r="J14" s="33"/>
    </row>
    <row r="15" spans="1:12" ht="12" customHeight="1">
      <c r="A15" s="36" t="s">
        <v>54</v>
      </c>
      <c r="B15" s="7" t="s">
        <v>11</v>
      </c>
      <c r="C15" s="8">
        <v>1000</v>
      </c>
      <c r="D15" s="9" t="s">
        <v>12</v>
      </c>
      <c r="E15" s="33">
        <f>22+0.5+0.5+0.6</f>
        <v>23.6</v>
      </c>
      <c r="F15" s="80" t="s">
        <v>70</v>
      </c>
      <c r="G15" s="7" t="s">
        <v>11</v>
      </c>
      <c r="H15" s="8">
        <v>1000</v>
      </c>
      <c r="I15" s="9" t="s">
        <v>13</v>
      </c>
      <c r="J15" s="33"/>
    </row>
    <row r="16" spans="1:12" ht="13.5" customHeight="1">
      <c r="A16" s="37" t="s">
        <v>6</v>
      </c>
      <c r="B16" s="7" t="s">
        <v>11</v>
      </c>
      <c r="C16" s="8">
        <v>1000</v>
      </c>
      <c r="D16" s="9" t="s">
        <v>12</v>
      </c>
      <c r="E16" s="33">
        <f>23+0.5+0.5+0.6</f>
        <v>24.6</v>
      </c>
      <c r="F16" s="69" t="s">
        <v>94</v>
      </c>
      <c r="G16" s="7" t="s">
        <v>11</v>
      </c>
      <c r="H16" s="8">
        <v>1000</v>
      </c>
      <c r="I16" s="9" t="s">
        <v>13</v>
      </c>
      <c r="J16" s="33"/>
    </row>
    <row r="17" spans="1:10" ht="15" customHeight="1">
      <c r="A17" s="38" t="s">
        <v>7</v>
      </c>
      <c r="B17" s="7" t="s">
        <v>11</v>
      </c>
      <c r="C17" s="8">
        <v>1000</v>
      </c>
      <c r="D17" s="9" t="s">
        <v>12</v>
      </c>
      <c r="E17" s="33">
        <f>24.05+0.5+0.5+0.6</f>
        <v>25.650000000000002</v>
      </c>
      <c r="F17" s="69" t="s">
        <v>85</v>
      </c>
      <c r="G17" s="7" t="s">
        <v>11</v>
      </c>
      <c r="H17" s="8">
        <v>1000</v>
      </c>
      <c r="I17" s="9" t="s">
        <v>13</v>
      </c>
      <c r="J17" s="33"/>
    </row>
    <row r="18" spans="1:10" ht="15" customHeight="1">
      <c r="A18" s="36" t="s">
        <v>57</v>
      </c>
      <c r="B18" s="7" t="s">
        <v>11</v>
      </c>
      <c r="C18" s="8">
        <v>1000</v>
      </c>
      <c r="D18" s="9" t="s">
        <v>12</v>
      </c>
      <c r="E18" s="33">
        <f>22+0.5+0.5+0.6</f>
        <v>23.6</v>
      </c>
      <c r="F18" s="81" t="s">
        <v>71</v>
      </c>
      <c r="G18" s="7" t="s">
        <v>11</v>
      </c>
      <c r="H18" s="8">
        <v>1000</v>
      </c>
      <c r="I18" s="9" t="s">
        <v>13</v>
      </c>
      <c r="J18" s="33"/>
    </row>
    <row r="19" spans="1:10" ht="17.25" customHeight="1">
      <c r="A19" s="39" t="s">
        <v>58</v>
      </c>
      <c r="B19" s="16" t="s">
        <v>11</v>
      </c>
      <c r="C19" s="17">
        <v>1000</v>
      </c>
      <c r="D19" s="18" t="s">
        <v>12</v>
      </c>
      <c r="E19" s="32">
        <f>20.15+0.5+0.5+0.6</f>
        <v>21.75</v>
      </c>
      <c r="F19" s="81" t="s">
        <v>97</v>
      </c>
      <c r="G19" s="7" t="s">
        <v>11</v>
      </c>
      <c r="H19" s="8">
        <v>1000</v>
      </c>
      <c r="I19" s="9" t="s">
        <v>13</v>
      </c>
      <c r="J19" s="33"/>
    </row>
    <row r="20" spans="1:10" ht="14.25" customHeight="1">
      <c r="A20" s="39" t="s">
        <v>59</v>
      </c>
      <c r="B20" s="16" t="s">
        <v>11</v>
      </c>
      <c r="C20" s="17">
        <v>1000</v>
      </c>
      <c r="D20" s="18" t="s">
        <v>12</v>
      </c>
      <c r="E20" s="32">
        <f>21.15+0.5+0.5+0.6</f>
        <v>22.75</v>
      </c>
      <c r="F20" s="81" t="s">
        <v>72</v>
      </c>
      <c r="G20" s="7" t="s">
        <v>11</v>
      </c>
      <c r="H20" s="8">
        <v>1000</v>
      </c>
      <c r="I20" s="9" t="s">
        <v>13</v>
      </c>
      <c r="J20" s="33"/>
    </row>
    <row r="21" spans="1:10" ht="18" customHeight="1">
      <c r="A21" s="39" t="s">
        <v>60</v>
      </c>
      <c r="B21" s="16" t="s">
        <v>11</v>
      </c>
      <c r="C21" s="17">
        <v>1000</v>
      </c>
      <c r="D21" s="18" t="s">
        <v>12</v>
      </c>
      <c r="E21" s="84">
        <f>22.35+0.5+0.5+0.6</f>
        <v>23.950000000000003</v>
      </c>
      <c r="F21" s="69" t="s">
        <v>90</v>
      </c>
      <c r="G21" s="7" t="s">
        <v>11</v>
      </c>
      <c r="H21" s="8">
        <v>1000</v>
      </c>
      <c r="I21" s="9" t="s">
        <v>13</v>
      </c>
      <c r="J21" s="33"/>
    </row>
    <row r="22" spans="1:10" ht="17.25" customHeight="1">
      <c r="A22" s="89" t="s">
        <v>61</v>
      </c>
      <c r="B22" s="90" t="s">
        <v>11</v>
      </c>
      <c r="C22" s="91">
        <v>1000</v>
      </c>
      <c r="D22" s="92" t="s">
        <v>12</v>
      </c>
      <c r="E22" s="88">
        <f>23.65+0.5+0.5+0.6</f>
        <v>25.25</v>
      </c>
      <c r="F22" s="69" t="s">
        <v>98</v>
      </c>
      <c r="G22" s="7" t="s">
        <v>11</v>
      </c>
      <c r="H22" s="8">
        <v>1000</v>
      </c>
      <c r="I22" s="9" t="s">
        <v>13</v>
      </c>
      <c r="J22" s="33"/>
    </row>
    <row r="23" spans="1:10" ht="17.25" customHeight="1">
      <c r="A23" s="65" t="s">
        <v>95</v>
      </c>
      <c r="B23" s="16" t="s">
        <v>11</v>
      </c>
      <c r="C23" s="17">
        <v>1000</v>
      </c>
      <c r="D23" s="18" t="s">
        <v>12</v>
      </c>
      <c r="E23" s="32">
        <f>26+0.5+0.5+0.6</f>
        <v>27.6</v>
      </c>
      <c r="F23" s="81" t="s">
        <v>73</v>
      </c>
      <c r="G23" s="7" t="s">
        <v>11</v>
      </c>
      <c r="H23" s="8">
        <v>1000</v>
      </c>
      <c r="I23" s="9" t="s">
        <v>13</v>
      </c>
      <c r="J23" s="33"/>
    </row>
    <row r="24" spans="1:10" ht="21" customHeight="1">
      <c r="A24" s="65" t="s">
        <v>62</v>
      </c>
      <c r="B24" s="16" t="s">
        <v>11</v>
      </c>
      <c r="C24" s="17">
        <v>1000</v>
      </c>
      <c r="D24" s="18" t="s">
        <v>12</v>
      </c>
      <c r="E24" s="32">
        <f>21.15+0.5+0.5+0.6</f>
        <v>22.75</v>
      </c>
      <c r="F24" s="81" t="s">
        <v>75</v>
      </c>
      <c r="G24" s="7" t="s">
        <v>11</v>
      </c>
      <c r="H24" s="8">
        <v>1000</v>
      </c>
      <c r="I24" s="9" t="s">
        <v>13</v>
      </c>
      <c r="J24" s="33"/>
    </row>
    <row r="25" spans="1:10" ht="21.75" customHeight="1">
      <c r="A25" s="105" t="s">
        <v>30</v>
      </c>
      <c r="B25" s="103"/>
      <c r="C25" s="103"/>
      <c r="D25" s="103"/>
      <c r="E25" s="104"/>
      <c r="F25" s="81" t="s">
        <v>74</v>
      </c>
      <c r="G25" s="7" t="s">
        <v>11</v>
      </c>
      <c r="H25" s="8">
        <v>1000</v>
      </c>
      <c r="I25" s="9" t="s">
        <v>13</v>
      </c>
      <c r="J25" s="33"/>
    </row>
    <row r="26" spans="1:10" ht="21" customHeight="1">
      <c r="A26" s="41" t="s">
        <v>43</v>
      </c>
      <c r="B26" s="7" t="s">
        <v>11</v>
      </c>
      <c r="C26" s="8">
        <v>1000</v>
      </c>
      <c r="D26" s="9" t="s">
        <v>12</v>
      </c>
      <c r="E26" s="33">
        <f>24-1-1.5-1.4-1+0.5+0.6</f>
        <v>20.200000000000003</v>
      </c>
      <c r="F26" s="146" t="s">
        <v>83</v>
      </c>
      <c r="G26" s="7" t="s">
        <v>11</v>
      </c>
      <c r="H26" s="8">
        <v>1000</v>
      </c>
      <c r="I26" s="9" t="s">
        <v>13</v>
      </c>
      <c r="J26" s="33"/>
    </row>
    <row r="27" spans="1:10" ht="2.25" hidden="1" customHeight="1">
      <c r="A27" s="41" t="s">
        <v>105</v>
      </c>
      <c r="B27" s="7" t="s">
        <v>11</v>
      </c>
      <c r="C27" s="8">
        <v>1000</v>
      </c>
      <c r="D27" s="9" t="s">
        <v>12</v>
      </c>
      <c r="E27" s="33">
        <f>18.6+0.5</f>
        <v>19.100000000000001</v>
      </c>
      <c r="F27" s="147"/>
      <c r="G27" s="7" t="s">
        <v>11</v>
      </c>
      <c r="H27" s="8">
        <v>1000</v>
      </c>
      <c r="I27" s="9" t="s">
        <v>13</v>
      </c>
      <c r="J27" s="33"/>
    </row>
    <row r="28" spans="1:10" ht="15.75" customHeight="1">
      <c r="A28" s="42" t="s">
        <v>10</v>
      </c>
      <c r="B28" s="7" t="s">
        <v>11</v>
      </c>
      <c r="C28" s="8">
        <v>1000</v>
      </c>
      <c r="D28" s="9" t="s">
        <v>12</v>
      </c>
      <c r="E28" s="33">
        <f>20.2+0.5+0.5+0.6</f>
        <v>21.8</v>
      </c>
      <c r="F28" s="81" t="s">
        <v>76</v>
      </c>
      <c r="G28" s="7" t="s">
        <v>11</v>
      </c>
      <c r="H28" s="8">
        <v>1000</v>
      </c>
      <c r="I28" s="9" t="s">
        <v>13</v>
      </c>
      <c r="J28" s="144"/>
    </row>
    <row r="29" spans="1:10" ht="14.25" customHeight="1">
      <c r="A29" s="43" t="s">
        <v>23</v>
      </c>
      <c r="B29" s="7" t="s">
        <v>11</v>
      </c>
      <c r="C29" s="8">
        <v>1000</v>
      </c>
      <c r="D29" s="9" t="s">
        <v>12</v>
      </c>
      <c r="E29" s="33">
        <f>22.05+0.5+0.5+0.6</f>
        <v>23.650000000000002</v>
      </c>
      <c r="F29" s="81" t="s">
        <v>77</v>
      </c>
      <c r="G29" s="7" t="s">
        <v>11</v>
      </c>
      <c r="H29" s="8">
        <v>1000</v>
      </c>
      <c r="I29" s="9" t="s">
        <v>13</v>
      </c>
      <c r="J29" s="145"/>
    </row>
    <row r="30" spans="1:10" ht="21.75" customHeight="1">
      <c r="A30" s="57" t="s">
        <v>27</v>
      </c>
      <c r="B30" s="58"/>
      <c r="C30" s="58"/>
      <c r="D30" s="58"/>
      <c r="E30" s="59"/>
      <c r="F30" s="69" t="s">
        <v>86</v>
      </c>
      <c r="G30" s="7" t="s">
        <v>11</v>
      </c>
      <c r="H30" s="8">
        <v>1000</v>
      </c>
      <c r="I30" s="9" t="s">
        <v>13</v>
      </c>
      <c r="J30" s="33"/>
    </row>
    <row r="31" spans="1:10" ht="30.75" hidden="1" customHeight="1">
      <c r="A31" s="103" t="s">
        <v>27</v>
      </c>
      <c r="B31" s="103"/>
      <c r="C31" s="103"/>
      <c r="D31" s="103"/>
      <c r="E31" s="104"/>
      <c r="F31" s="69" t="s">
        <v>84</v>
      </c>
      <c r="G31" s="7" t="s">
        <v>11</v>
      </c>
      <c r="H31" s="8">
        <v>1000</v>
      </c>
      <c r="I31" s="9" t="s">
        <v>13</v>
      </c>
      <c r="J31" s="33"/>
    </row>
    <row r="32" spans="1:10" ht="18" customHeight="1">
      <c r="A32" s="50" t="s">
        <v>37</v>
      </c>
      <c r="B32" s="16" t="s">
        <v>11</v>
      </c>
      <c r="C32" s="17">
        <v>1000</v>
      </c>
      <c r="D32" s="18" t="s">
        <v>12</v>
      </c>
      <c r="E32" s="32">
        <f>10.85+0.25+0.25+0.3</f>
        <v>11.65</v>
      </c>
      <c r="F32" s="81" t="s">
        <v>78</v>
      </c>
      <c r="G32" s="7" t="s">
        <v>11</v>
      </c>
      <c r="H32" s="8">
        <v>1000</v>
      </c>
      <c r="I32" s="9" t="s">
        <v>13</v>
      </c>
      <c r="J32" s="33"/>
    </row>
    <row r="33" spans="1:10" ht="19.5" customHeight="1">
      <c r="A33" s="51" t="s">
        <v>8</v>
      </c>
      <c r="B33" s="7" t="s">
        <v>11</v>
      </c>
      <c r="C33" s="8">
        <v>1000</v>
      </c>
      <c r="D33" s="9" t="s">
        <v>12</v>
      </c>
      <c r="E33" s="33">
        <f>10.15+0.25+0.25+0.3</f>
        <v>10.950000000000001</v>
      </c>
      <c r="F33" s="81" t="s">
        <v>79</v>
      </c>
      <c r="G33" s="7" t="s">
        <v>11</v>
      </c>
      <c r="H33" s="8">
        <v>1000</v>
      </c>
      <c r="I33" s="9" t="s">
        <v>13</v>
      </c>
      <c r="J33" s="33"/>
    </row>
    <row r="34" spans="1:10" ht="12" customHeight="1">
      <c r="A34" s="52" t="s">
        <v>56</v>
      </c>
      <c r="B34" s="7" t="s">
        <v>11</v>
      </c>
      <c r="C34" s="8">
        <v>1000</v>
      </c>
      <c r="D34" s="9" t="s">
        <v>12</v>
      </c>
      <c r="E34" s="33">
        <f>16.75+0.25+0.25+0.3</f>
        <v>17.55</v>
      </c>
      <c r="F34" s="81" t="s">
        <v>80</v>
      </c>
      <c r="G34" s="7" t="s">
        <v>11</v>
      </c>
      <c r="H34" s="8">
        <v>1000</v>
      </c>
      <c r="I34" s="9" t="s">
        <v>13</v>
      </c>
      <c r="J34" s="33"/>
    </row>
    <row r="35" spans="1:10" ht="15" customHeight="1">
      <c r="A35" s="53" t="s">
        <v>9</v>
      </c>
      <c r="B35" s="7" t="s">
        <v>11</v>
      </c>
      <c r="C35" s="8">
        <v>1000</v>
      </c>
      <c r="D35" s="9" t="s">
        <v>12</v>
      </c>
      <c r="E35" s="33">
        <f>11.45+0.25+0.25+0.3</f>
        <v>12.25</v>
      </c>
      <c r="F35" s="69" t="s">
        <v>87</v>
      </c>
      <c r="G35" s="66" t="s">
        <v>11</v>
      </c>
      <c r="H35" s="67">
        <v>1000</v>
      </c>
      <c r="I35" s="68" t="s">
        <v>13</v>
      </c>
      <c r="J35" s="33"/>
    </row>
    <row r="36" spans="1:10" ht="12" customHeight="1">
      <c r="A36" s="54" t="s">
        <v>55</v>
      </c>
      <c r="B36" s="7" t="s">
        <v>11</v>
      </c>
      <c r="C36" s="8">
        <v>1000</v>
      </c>
      <c r="D36" s="9" t="s">
        <v>12</v>
      </c>
      <c r="E36" s="33">
        <f>13.55+0.25+0.25+0.3</f>
        <v>14.350000000000001</v>
      </c>
      <c r="F36" s="81" t="s">
        <v>81</v>
      </c>
      <c r="G36" s="7" t="s">
        <v>11</v>
      </c>
      <c r="H36" s="8">
        <v>1000</v>
      </c>
      <c r="I36" s="9" t="s">
        <v>13</v>
      </c>
      <c r="J36" s="33"/>
    </row>
    <row r="37" spans="1:10" ht="12.75" customHeight="1">
      <c r="A37" s="55" t="s">
        <v>26</v>
      </c>
      <c r="B37" s="7" t="s">
        <v>11</v>
      </c>
      <c r="C37" s="15">
        <v>1000</v>
      </c>
      <c r="D37" s="9" t="s">
        <v>12</v>
      </c>
      <c r="E37" s="33">
        <f>9.15+0.25+0.25+0.3</f>
        <v>9.9500000000000011</v>
      </c>
      <c r="F37" s="69" t="s">
        <v>92</v>
      </c>
      <c r="G37" s="7" t="s">
        <v>11</v>
      </c>
      <c r="H37" s="8">
        <v>1000</v>
      </c>
      <c r="I37" s="9" t="s">
        <v>13</v>
      </c>
      <c r="J37" s="33"/>
    </row>
    <row r="38" spans="1:10" ht="12" customHeight="1">
      <c r="A38" s="106" t="s">
        <v>33</v>
      </c>
      <c r="B38" s="101"/>
      <c r="C38" s="101"/>
      <c r="D38" s="101"/>
      <c r="E38" s="102"/>
      <c r="F38" s="69" t="s">
        <v>89</v>
      </c>
      <c r="G38" s="7" t="s">
        <v>11</v>
      </c>
      <c r="H38" s="8">
        <v>1000</v>
      </c>
      <c r="I38" s="9" t="s">
        <v>13</v>
      </c>
      <c r="J38" s="33"/>
    </row>
    <row r="39" spans="1:10" ht="11.25" customHeight="1">
      <c r="A39" s="48" t="s">
        <v>45</v>
      </c>
      <c r="B39" s="7" t="s">
        <v>11</v>
      </c>
      <c r="C39" s="8">
        <v>1000</v>
      </c>
      <c r="D39" s="9" t="s">
        <v>25</v>
      </c>
      <c r="E39" s="33">
        <f>14.65+0.5+0.5+0.5+1+0.5</f>
        <v>17.649999999999999</v>
      </c>
      <c r="F39" s="69" t="s">
        <v>93</v>
      </c>
      <c r="G39" s="7" t="s">
        <v>11</v>
      </c>
      <c r="H39" s="8">
        <v>1000</v>
      </c>
      <c r="I39" s="9" t="s">
        <v>13</v>
      </c>
      <c r="J39" s="33"/>
    </row>
    <row r="40" spans="1:10">
      <c r="A40" s="48" t="s">
        <v>107</v>
      </c>
      <c r="B40" s="7" t="s">
        <v>11</v>
      </c>
      <c r="C40" s="8">
        <v>0.5</v>
      </c>
      <c r="D40" s="9" t="s">
        <v>25</v>
      </c>
      <c r="E40" s="33">
        <v>10.4</v>
      </c>
      <c r="F40" s="69" t="s">
        <v>82</v>
      </c>
      <c r="G40" s="7" t="s">
        <v>11</v>
      </c>
      <c r="H40" s="8">
        <v>1000</v>
      </c>
      <c r="I40" s="9" t="s">
        <v>13</v>
      </c>
      <c r="J40" s="33"/>
    </row>
    <row r="41" spans="1:10" ht="12.75" customHeight="1">
      <c r="A41" s="48" t="s">
        <v>32</v>
      </c>
      <c r="B41" s="7" t="s">
        <v>11</v>
      </c>
      <c r="C41" s="8">
        <v>1000</v>
      </c>
      <c r="D41" s="9" t="s">
        <v>25</v>
      </c>
      <c r="E41" s="33">
        <v>20.25</v>
      </c>
      <c r="F41" s="82" t="s">
        <v>88</v>
      </c>
      <c r="G41" s="7" t="s">
        <v>11</v>
      </c>
      <c r="H41" s="8">
        <v>1000</v>
      </c>
      <c r="I41" s="9" t="s">
        <v>13</v>
      </c>
      <c r="J41" s="33"/>
    </row>
    <row r="42" spans="1:10" ht="12.75" customHeight="1">
      <c r="A42" s="48" t="s">
        <v>36</v>
      </c>
      <c r="B42" s="7" t="s">
        <v>11</v>
      </c>
      <c r="C42" s="8">
        <v>1000</v>
      </c>
      <c r="D42" s="9" t="s">
        <v>25</v>
      </c>
      <c r="E42" s="33">
        <v>18.649999999999999</v>
      </c>
      <c r="F42" s="123" t="s">
        <v>15</v>
      </c>
      <c r="G42" s="124"/>
      <c r="H42" s="124"/>
      <c r="I42" s="124"/>
      <c r="J42" s="125"/>
    </row>
    <row r="43" spans="1:10" ht="12.75" customHeight="1">
      <c r="A43" s="48" t="s">
        <v>101</v>
      </c>
      <c r="B43" s="7" t="s">
        <v>11</v>
      </c>
      <c r="C43" s="8">
        <v>1000</v>
      </c>
      <c r="D43" s="9" t="s">
        <v>25</v>
      </c>
      <c r="E43" s="33">
        <v>18.2</v>
      </c>
      <c r="F43" s="74" t="s">
        <v>18</v>
      </c>
      <c r="G43" s="10" t="s">
        <v>16</v>
      </c>
      <c r="H43" s="11">
        <v>0.18</v>
      </c>
      <c r="I43" s="12" t="s">
        <v>17</v>
      </c>
      <c r="J43" s="44">
        <v>5.45</v>
      </c>
    </row>
    <row r="44" spans="1:10" ht="12.75" customHeight="1">
      <c r="A44" s="48" t="s">
        <v>38</v>
      </c>
      <c r="B44" s="7" t="s">
        <v>11</v>
      </c>
      <c r="C44" s="8">
        <v>1000</v>
      </c>
      <c r="D44" s="9" t="s">
        <v>25</v>
      </c>
      <c r="E44" s="33">
        <v>21.25</v>
      </c>
      <c r="F44" s="74" t="s">
        <v>19</v>
      </c>
      <c r="G44" s="10" t="s">
        <v>16</v>
      </c>
      <c r="H44" s="11">
        <v>0.4</v>
      </c>
      <c r="I44" s="12" t="s">
        <v>17</v>
      </c>
      <c r="J44" s="44">
        <v>11.85</v>
      </c>
    </row>
    <row r="45" spans="1:10" ht="12.75" customHeight="1">
      <c r="A45" s="48" t="s">
        <v>42</v>
      </c>
      <c r="B45" s="7" t="s">
        <v>11</v>
      </c>
      <c r="C45" s="8">
        <v>1000</v>
      </c>
      <c r="D45" s="9" t="s">
        <v>25</v>
      </c>
      <c r="E45" s="33">
        <f>15.75+0.5+0.5+0.5+0.5</f>
        <v>17.75</v>
      </c>
      <c r="F45" s="63" t="s">
        <v>21</v>
      </c>
      <c r="G45" s="63"/>
      <c r="H45" s="63"/>
      <c r="I45" s="63"/>
      <c r="J45" s="64"/>
    </row>
    <row r="46" spans="1:10" ht="12.75" customHeight="1">
      <c r="A46" s="48" t="s">
        <v>66</v>
      </c>
      <c r="B46" s="7" t="s">
        <v>11</v>
      </c>
      <c r="C46" s="8">
        <v>1000</v>
      </c>
      <c r="D46" s="9" t="s">
        <v>25</v>
      </c>
      <c r="E46" s="33">
        <f>15.9+0.5+0.5+0.5+0.5</f>
        <v>17.899999999999999</v>
      </c>
      <c r="F46" s="74" t="s">
        <v>20</v>
      </c>
      <c r="G46" s="10" t="s">
        <v>14</v>
      </c>
      <c r="H46" s="11">
        <v>0.1</v>
      </c>
      <c r="I46" s="13" t="s">
        <v>17</v>
      </c>
      <c r="J46" s="45">
        <v>1.95</v>
      </c>
    </row>
    <row r="47" spans="1:10" ht="12.75" customHeight="1">
      <c r="A47" s="56" t="s">
        <v>47</v>
      </c>
      <c r="B47" s="7" t="s">
        <v>11</v>
      </c>
      <c r="C47" s="8">
        <v>1000</v>
      </c>
      <c r="D47" s="9" t="s">
        <v>17</v>
      </c>
      <c r="E47" s="40">
        <f>18.3+0.5+0.5+0.5+0.5</f>
        <v>20.3</v>
      </c>
      <c r="F47" s="74" t="s">
        <v>39</v>
      </c>
      <c r="G47" s="10" t="s">
        <v>11</v>
      </c>
      <c r="H47" s="14">
        <v>700</v>
      </c>
      <c r="I47" s="13" t="s">
        <v>40</v>
      </c>
      <c r="J47" s="45">
        <v>61</v>
      </c>
    </row>
    <row r="48" spans="1:10" ht="12.75" customHeight="1">
      <c r="A48" s="56" t="s">
        <v>48</v>
      </c>
      <c r="B48" s="7" t="s">
        <v>11</v>
      </c>
      <c r="C48" s="8">
        <v>1000</v>
      </c>
      <c r="D48" s="9" t="s">
        <v>17</v>
      </c>
      <c r="E48" s="40">
        <f>E47+2.6</f>
        <v>22.900000000000002</v>
      </c>
      <c r="F48" s="74" t="s">
        <v>41</v>
      </c>
      <c r="G48" s="10" t="s">
        <v>11</v>
      </c>
      <c r="H48" s="14">
        <v>900</v>
      </c>
      <c r="I48" s="13" t="s">
        <v>40</v>
      </c>
      <c r="J48" s="46">
        <v>55</v>
      </c>
    </row>
    <row r="49" spans="1:12" ht="12.75" customHeight="1">
      <c r="A49" s="107" t="s">
        <v>52</v>
      </c>
      <c r="B49" s="101"/>
      <c r="C49" s="101"/>
      <c r="D49" s="101"/>
      <c r="E49" s="102"/>
      <c r="F49" s="83" t="s">
        <v>44</v>
      </c>
      <c r="G49" s="19" t="s">
        <v>11</v>
      </c>
      <c r="H49" s="20">
        <v>130</v>
      </c>
      <c r="I49" s="13" t="s">
        <v>40</v>
      </c>
      <c r="J49" s="47">
        <v>62</v>
      </c>
    </row>
    <row r="50" spans="1:12" ht="12.75" customHeight="1">
      <c r="A50" s="75" t="s">
        <v>53</v>
      </c>
      <c r="B50" s="60" t="s">
        <v>16</v>
      </c>
      <c r="C50" s="61" t="s">
        <v>22</v>
      </c>
      <c r="D50" s="62" t="s">
        <v>106</v>
      </c>
      <c r="E50" s="85">
        <v>60</v>
      </c>
      <c r="F50" s="120" t="s">
        <v>51</v>
      </c>
      <c r="G50" s="121"/>
      <c r="H50" s="121"/>
      <c r="I50" s="121"/>
      <c r="J50" s="122"/>
    </row>
    <row r="51" spans="1:12" ht="12.75" customHeight="1">
      <c r="A51" s="75" t="s">
        <v>96</v>
      </c>
      <c r="B51" s="60" t="s">
        <v>16</v>
      </c>
      <c r="C51" s="61">
        <v>0.5</v>
      </c>
      <c r="D51" s="62" t="s">
        <v>106</v>
      </c>
      <c r="E51" s="85">
        <f>E50/2+2.05</f>
        <v>32.049999999999997</v>
      </c>
      <c r="F51" s="49" t="s">
        <v>46</v>
      </c>
      <c r="G51" s="7" t="s">
        <v>11</v>
      </c>
      <c r="H51" s="8">
        <v>1000</v>
      </c>
      <c r="I51" s="6" t="s">
        <v>35</v>
      </c>
      <c r="J51" s="40">
        <v>49.5</v>
      </c>
    </row>
    <row r="52" spans="1:12" ht="12.75" customHeight="1">
      <c r="A52" s="75" t="s">
        <v>64</v>
      </c>
      <c r="B52" s="60" t="s">
        <v>16</v>
      </c>
      <c r="C52" s="61" t="s">
        <v>63</v>
      </c>
      <c r="D52" s="62" t="s">
        <v>106</v>
      </c>
      <c r="E52" s="85">
        <f>E50+2.6</f>
        <v>62.6</v>
      </c>
      <c r="F52" s="74" t="s">
        <v>49</v>
      </c>
      <c r="G52" s="7" t="s">
        <v>11</v>
      </c>
      <c r="H52" s="5">
        <v>1000</v>
      </c>
      <c r="I52" s="4" t="s">
        <v>35</v>
      </c>
      <c r="J52" s="40">
        <v>49.5</v>
      </c>
    </row>
    <row r="53" spans="1:12" ht="12.75" customHeight="1">
      <c r="A53" s="75" t="s">
        <v>103</v>
      </c>
      <c r="B53" s="60" t="s">
        <v>16</v>
      </c>
      <c r="C53" s="61" t="s">
        <v>22</v>
      </c>
      <c r="D53" s="62" t="s">
        <v>106</v>
      </c>
      <c r="E53" s="85">
        <v>62</v>
      </c>
      <c r="F53" s="74" t="s">
        <v>50</v>
      </c>
      <c r="G53" s="7" t="s">
        <v>11</v>
      </c>
      <c r="H53" s="5">
        <v>1000</v>
      </c>
      <c r="I53" s="4" t="s">
        <v>35</v>
      </c>
      <c r="J53" s="40">
        <v>49.5</v>
      </c>
    </row>
    <row r="54" spans="1:12" ht="12.75" customHeight="1">
      <c r="A54" s="75" t="s">
        <v>102</v>
      </c>
      <c r="B54" s="60" t="s">
        <v>16</v>
      </c>
      <c r="C54" s="61">
        <v>0.5</v>
      </c>
      <c r="D54" s="62" t="s">
        <v>106</v>
      </c>
      <c r="E54" s="85">
        <f>E53*0.4+2.05</f>
        <v>26.85</v>
      </c>
      <c r="F54" s="74"/>
      <c r="G54" s="7"/>
      <c r="H54" s="5"/>
      <c r="I54" s="4"/>
      <c r="J54" s="40"/>
      <c r="L54" s="1"/>
    </row>
    <row r="55" spans="1:12" ht="12.75" customHeight="1">
      <c r="A55" s="75" t="s">
        <v>104</v>
      </c>
      <c r="B55" s="60" t="s">
        <v>16</v>
      </c>
      <c r="C55" s="61" t="s">
        <v>63</v>
      </c>
      <c r="D55" s="62" t="s">
        <v>106</v>
      </c>
      <c r="E55" s="85">
        <f>E53*0.9+2.6</f>
        <v>58.400000000000006</v>
      </c>
      <c r="F55" s="117" t="s">
        <v>108</v>
      </c>
      <c r="G55" s="118"/>
      <c r="H55" s="118"/>
      <c r="I55" s="118"/>
      <c r="J55" s="119"/>
      <c r="L55" s="1"/>
    </row>
    <row r="56" spans="1:12" ht="12.75" customHeight="1">
      <c r="A56" s="75" t="s">
        <v>67</v>
      </c>
      <c r="B56" s="60" t="s">
        <v>16</v>
      </c>
      <c r="C56" s="61" t="s">
        <v>22</v>
      </c>
      <c r="D56" s="62" t="s">
        <v>17</v>
      </c>
      <c r="E56" s="85">
        <v>24.5</v>
      </c>
      <c r="F56" s="108" t="s">
        <v>109</v>
      </c>
      <c r="G56" s="109" t="s">
        <v>16</v>
      </c>
      <c r="H56" s="110">
        <v>0.2</v>
      </c>
      <c r="I56" s="111" t="s">
        <v>17</v>
      </c>
      <c r="J56" s="112">
        <v>12.6</v>
      </c>
      <c r="L56" s="1"/>
    </row>
    <row r="57" spans="1:12" ht="12.75" customHeight="1">
      <c r="E57" s="87"/>
      <c r="F57" s="108" t="s">
        <v>112</v>
      </c>
      <c r="G57" s="109" t="s">
        <v>16</v>
      </c>
      <c r="H57" s="110">
        <v>0.4</v>
      </c>
      <c r="I57" s="111" t="s">
        <v>17</v>
      </c>
      <c r="J57" s="113">
        <v>22.85</v>
      </c>
      <c r="L57" s="1"/>
    </row>
    <row r="58" spans="1:12" ht="12.75" customHeight="1">
      <c r="E58" s="87"/>
      <c r="F58" s="108" t="s">
        <v>110</v>
      </c>
      <c r="G58" s="109" t="s">
        <v>16</v>
      </c>
      <c r="H58" s="110">
        <v>0.09</v>
      </c>
      <c r="I58" s="9" t="s">
        <v>13</v>
      </c>
      <c r="J58" s="113">
        <v>2.5</v>
      </c>
      <c r="L58" s="1"/>
    </row>
    <row r="59" spans="1:12" ht="12.75" customHeight="1">
      <c r="E59" s="87"/>
      <c r="F59" s="114" t="s">
        <v>111</v>
      </c>
      <c r="G59" s="115" t="s">
        <v>16</v>
      </c>
      <c r="H59" s="116">
        <v>0.2</v>
      </c>
      <c r="I59" s="116" t="s">
        <v>13</v>
      </c>
      <c r="J59" s="116">
        <v>4.7</v>
      </c>
      <c r="L59" s="1"/>
    </row>
    <row r="60" spans="1:12" ht="12.75" customHeight="1">
      <c r="A60" s="96"/>
      <c r="B60" s="97"/>
      <c r="C60" s="98"/>
      <c r="D60" s="99"/>
      <c r="E60" s="100"/>
      <c r="F60" s="24"/>
      <c r="G60" s="26"/>
      <c r="H60" s="27"/>
      <c r="I60" s="25"/>
      <c r="J60" s="26"/>
      <c r="L60" s="1"/>
    </row>
    <row r="61" spans="1:12" ht="12.75" customHeight="1">
      <c r="D61" s="87"/>
      <c r="E61" s="87"/>
      <c r="F61" s="28"/>
      <c r="G61" s="22"/>
      <c r="H61" s="23"/>
      <c r="I61" s="21"/>
      <c r="J61" s="29"/>
    </row>
    <row r="62" spans="1:12" ht="12.75" customHeight="1">
      <c r="D62" s="87"/>
      <c r="E62" s="87"/>
      <c r="F62" s="28"/>
      <c r="G62" s="22"/>
      <c r="H62" s="23"/>
      <c r="I62" s="21"/>
      <c r="J62" s="29"/>
      <c r="L62" s="1"/>
    </row>
    <row r="63" spans="1:12" ht="12.75" customHeight="1">
      <c r="D63" s="87"/>
      <c r="E63" s="87"/>
      <c r="F63" s="28"/>
      <c r="G63" s="22"/>
      <c r="H63" s="23"/>
      <c r="I63" s="21"/>
      <c r="J63" s="29"/>
      <c r="L63" s="3"/>
    </row>
    <row r="64" spans="1:12" ht="12.75" customHeight="1">
      <c r="D64" s="87"/>
      <c r="E64" s="87"/>
      <c r="F64" s="87"/>
      <c r="L64" s="3"/>
    </row>
    <row r="65" spans="4:12" ht="13.5" customHeight="1">
      <c r="D65" s="87"/>
      <c r="E65" s="87"/>
      <c r="F65" s="87"/>
      <c r="L65" s="3"/>
    </row>
    <row r="66" spans="4:12" ht="13.5" customHeight="1">
      <c r="D66" s="87"/>
      <c r="E66" s="87"/>
      <c r="F66" s="87"/>
      <c r="L66" s="3"/>
    </row>
    <row r="67" spans="4:12" ht="13.5" customHeight="1">
      <c r="D67" s="87"/>
      <c r="E67" s="87"/>
      <c r="F67" s="87"/>
      <c r="L67" s="3"/>
    </row>
    <row r="68" spans="4:12">
      <c r="D68" s="87"/>
      <c r="E68" s="87"/>
      <c r="F68" s="87"/>
    </row>
    <row r="69" spans="4:12">
      <c r="D69" s="87"/>
      <c r="E69" s="87"/>
      <c r="F69" s="87"/>
    </row>
    <row r="70" spans="4:12">
      <c r="D70" s="87"/>
      <c r="E70" s="87"/>
      <c r="F70" s="87"/>
    </row>
    <row r="71" spans="4:12">
      <c r="D71" s="87"/>
      <c r="E71" s="87"/>
      <c r="F71" s="87"/>
    </row>
    <row r="72" spans="4:12">
      <c r="D72" s="87"/>
      <c r="E72" s="87"/>
      <c r="F72" s="87"/>
    </row>
    <row r="73" spans="4:12">
      <c r="D73" s="87"/>
      <c r="E73" s="87"/>
      <c r="F73" s="87"/>
    </row>
    <row r="74" spans="4:12">
      <c r="D74" s="87"/>
      <c r="E74" s="87"/>
      <c r="F74" s="87"/>
    </row>
    <row r="75" spans="4:12">
      <c r="D75" s="87"/>
      <c r="E75" s="87"/>
      <c r="F75" s="87"/>
    </row>
    <row r="76" spans="4:12">
      <c r="D76" s="87"/>
      <c r="E76" s="87"/>
      <c r="F76" s="87"/>
    </row>
    <row r="77" spans="4:12">
      <c r="D77" s="87"/>
      <c r="E77" s="87"/>
      <c r="F77" s="87"/>
    </row>
    <row r="78" spans="4:12">
      <c r="D78" s="87"/>
      <c r="E78" s="87"/>
      <c r="F78" s="87"/>
    </row>
    <row r="79" spans="4:12">
      <c r="D79" s="87"/>
      <c r="E79" s="87"/>
      <c r="F79" s="87"/>
    </row>
    <row r="80" spans="4:12">
      <c r="D80" s="87"/>
      <c r="E80" s="87"/>
      <c r="F80" s="87"/>
    </row>
    <row r="81" spans="4:6">
      <c r="D81" s="87"/>
      <c r="E81" s="87"/>
      <c r="F81" s="87"/>
    </row>
    <row r="82" spans="4:6">
      <c r="D82" s="87"/>
      <c r="E82" s="87"/>
      <c r="F82" s="87"/>
    </row>
    <row r="83" spans="4:6">
      <c r="D83" s="87"/>
      <c r="E83" s="87"/>
      <c r="F83" s="87"/>
    </row>
    <row r="84" spans="4:6">
      <c r="D84" s="87"/>
      <c r="E84" s="87"/>
      <c r="F84" s="87"/>
    </row>
    <row r="85" spans="4:6">
      <c r="D85" s="87"/>
      <c r="E85" s="87"/>
      <c r="F85" s="87"/>
    </row>
    <row r="86" spans="4:6">
      <c r="D86" s="87"/>
      <c r="E86" s="87"/>
      <c r="F86" s="87"/>
    </row>
    <row r="87" spans="4:6">
      <c r="D87" s="87"/>
      <c r="E87" s="87"/>
      <c r="F87" s="87"/>
    </row>
    <row r="88" spans="4:6">
      <c r="D88" s="87"/>
      <c r="E88" s="87"/>
      <c r="F88" s="87"/>
    </row>
    <row r="89" spans="4:6">
      <c r="D89" s="87"/>
      <c r="E89" s="87"/>
      <c r="F89" s="87"/>
    </row>
    <row r="90" spans="4:6">
      <c r="D90" s="87"/>
      <c r="E90" s="87"/>
      <c r="F90" s="87"/>
    </row>
    <row r="91" spans="4:6">
      <c r="D91" s="87"/>
      <c r="E91" s="87"/>
      <c r="F91" s="87"/>
    </row>
    <row r="92" spans="4:6">
      <c r="D92" s="87"/>
      <c r="E92" s="87"/>
      <c r="F92" s="87"/>
    </row>
    <row r="93" spans="4:6">
      <c r="D93" s="87"/>
      <c r="E93" s="87"/>
      <c r="F93" s="87"/>
    </row>
    <row r="94" spans="4:6">
      <c r="D94" s="87"/>
      <c r="E94" s="87"/>
      <c r="F94" s="87"/>
    </row>
    <row r="95" spans="4:6">
      <c r="D95" s="87"/>
      <c r="E95" s="87"/>
      <c r="F95" s="87"/>
    </row>
    <row r="96" spans="4:6">
      <c r="D96" s="87"/>
      <c r="E96" s="87"/>
      <c r="F96" s="87"/>
    </row>
    <row r="97" spans="4:6">
      <c r="D97" s="87"/>
      <c r="E97" s="87"/>
      <c r="F97" s="87"/>
    </row>
    <row r="98" spans="4:6">
      <c r="D98" s="87"/>
      <c r="E98" s="87"/>
      <c r="F98" s="87"/>
    </row>
    <row r="99" spans="4:6">
      <c r="D99" s="87"/>
      <c r="E99" s="87"/>
      <c r="F99" s="87"/>
    </row>
    <row r="100" spans="4:6">
      <c r="D100" s="87"/>
      <c r="E100" s="87"/>
      <c r="F100" s="87"/>
    </row>
    <row r="101" spans="4:6">
      <c r="D101" s="87"/>
      <c r="E101" s="87"/>
      <c r="F101" s="87"/>
    </row>
    <row r="102" spans="4:6">
      <c r="D102" s="87"/>
      <c r="E102" s="87"/>
      <c r="F102" s="87"/>
    </row>
    <row r="103" spans="4:6">
      <c r="D103" s="87"/>
      <c r="E103" s="87"/>
      <c r="F103" s="87"/>
    </row>
    <row r="104" spans="4:6">
      <c r="D104" s="87"/>
      <c r="E104" s="87"/>
      <c r="F104" s="87"/>
    </row>
    <row r="105" spans="4:6">
      <c r="D105" s="87"/>
      <c r="E105" s="87"/>
      <c r="F105" s="87"/>
    </row>
    <row r="106" spans="4:6">
      <c r="D106" s="87"/>
      <c r="E106" s="87"/>
      <c r="F106" s="87"/>
    </row>
    <row r="107" spans="4:6">
      <c r="D107" s="87"/>
      <c r="E107" s="87"/>
      <c r="F107" s="87"/>
    </row>
    <row r="108" spans="4:6">
      <c r="D108" s="87"/>
      <c r="E108" s="87"/>
      <c r="F108" s="87"/>
    </row>
    <row r="109" spans="4:6">
      <c r="D109" s="87"/>
      <c r="E109" s="87"/>
      <c r="F109" s="87"/>
    </row>
    <row r="110" spans="4:6">
      <c r="D110" s="87"/>
      <c r="E110" s="87"/>
      <c r="F110" s="87"/>
    </row>
    <row r="111" spans="4:6">
      <c r="D111" s="87"/>
      <c r="E111" s="87"/>
      <c r="F111" s="87"/>
    </row>
    <row r="112" spans="4:6">
      <c r="D112" s="87"/>
      <c r="E112" s="87"/>
      <c r="F112" s="87"/>
    </row>
    <row r="113" spans="4:6">
      <c r="D113" s="87"/>
      <c r="E113" s="87"/>
      <c r="F113" s="87"/>
    </row>
    <row r="114" spans="4:6">
      <c r="D114" s="87"/>
      <c r="E114" s="87"/>
      <c r="F114" s="87"/>
    </row>
    <row r="115" spans="4:6">
      <c r="D115" s="87"/>
      <c r="E115" s="87"/>
      <c r="F115" s="87"/>
    </row>
    <row r="116" spans="4:6">
      <c r="D116" s="87"/>
      <c r="E116" s="87"/>
      <c r="F116" s="87"/>
    </row>
    <row r="117" spans="4:6">
      <c r="D117" s="87"/>
      <c r="E117" s="87"/>
      <c r="F117" s="87"/>
    </row>
    <row r="118" spans="4:6">
      <c r="D118" s="87"/>
      <c r="E118" s="87"/>
      <c r="F118" s="87"/>
    </row>
    <row r="119" spans="4:6">
      <c r="D119" s="87"/>
      <c r="E119" s="87"/>
      <c r="F119" s="87"/>
    </row>
    <row r="120" spans="4:6">
      <c r="D120" s="87"/>
      <c r="E120" s="87"/>
      <c r="F120" s="87"/>
    </row>
    <row r="121" spans="4:6">
      <c r="D121" s="87"/>
      <c r="E121" s="87"/>
      <c r="F121" s="87"/>
    </row>
    <row r="122" spans="4:6">
      <c r="D122" s="87"/>
      <c r="E122" s="87"/>
      <c r="F122" s="87"/>
    </row>
    <row r="123" spans="4:6">
      <c r="D123" s="87"/>
      <c r="E123" s="87"/>
      <c r="F123" s="87"/>
    </row>
    <row r="124" spans="4:6">
      <c r="D124" s="87"/>
      <c r="E124" s="87"/>
      <c r="F124" s="87"/>
    </row>
    <row r="125" spans="4:6">
      <c r="D125" s="87"/>
      <c r="E125" s="87"/>
      <c r="F125" s="87"/>
    </row>
    <row r="126" spans="4:6">
      <c r="D126" s="87"/>
      <c r="E126" s="87"/>
      <c r="F126" s="87"/>
    </row>
    <row r="127" spans="4:6">
      <c r="D127" s="87"/>
      <c r="E127" s="87"/>
      <c r="F127" s="87"/>
    </row>
    <row r="128" spans="4:6">
      <c r="D128" s="87"/>
      <c r="E128" s="87"/>
      <c r="F128" s="87"/>
    </row>
    <row r="129" spans="4:6">
      <c r="D129" s="87"/>
      <c r="E129" s="87"/>
      <c r="F129" s="87"/>
    </row>
    <row r="130" spans="4:6">
      <c r="D130" s="87"/>
      <c r="E130" s="87"/>
      <c r="F130" s="87"/>
    </row>
    <row r="131" spans="4:6">
      <c r="D131" s="87"/>
      <c r="E131" s="87"/>
      <c r="F131" s="87"/>
    </row>
    <row r="132" spans="4:6">
      <c r="D132" s="87"/>
      <c r="E132" s="87"/>
      <c r="F132" s="87"/>
    </row>
    <row r="133" spans="4:6">
      <c r="D133" s="87"/>
      <c r="E133" s="87"/>
      <c r="F133" s="87"/>
    </row>
    <row r="134" spans="4:6">
      <c r="D134" s="87"/>
      <c r="E134" s="87"/>
      <c r="F134" s="87"/>
    </row>
    <row r="135" spans="4:6">
      <c r="D135" s="87"/>
      <c r="E135" s="87"/>
      <c r="F135" s="87"/>
    </row>
    <row r="136" spans="4:6">
      <c r="D136" s="87"/>
      <c r="E136" s="87"/>
      <c r="F136" s="87"/>
    </row>
    <row r="137" spans="4:6">
      <c r="D137" s="87"/>
      <c r="E137" s="87"/>
      <c r="F137" s="87"/>
    </row>
    <row r="138" spans="4:6">
      <c r="D138" s="87"/>
      <c r="E138" s="87"/>
      <c r="F138" s="87"/>
    </row>
    <row r="139" spans="4:6">
      <c r="D139" s="87"/>
      <c r="E139" s="87"/>
      <c r="F139" s="87"/>
    </row>
    <row r="140" spans="4:6">
      <c r="D140" s="87"/>
      <c r="E140" s="87"/>
      <c r="F140" s="87"/>
    </row>
    <row r="141" spans="4:6">
      <c r="D141" s="87"/>
      <c r="E141" s="87"/>
      <c r="F141" s="87"/>
    </row>
    <row r="142" spans="4:6">
      <c r="D142" s="87"/>
      <c r="E142" s="87"/>
      <c r="F142" s="87"/>
    </row>
    <row r="143" spans="4:6">
      <c r="D143" s="87"/>
      <c r="E143" s="87"/>
      <c r="F143" s="87"/>
    </row>
    <row r="144" spans="4:6">
      <c r="D144" s="87"/>
      <c r="E144" s="87"/>
      <c r="F144" s="87"/>
    </row>
    <row r="145" spans="4:6">
      <c r="D145" s="87"/>
      <c r="E145" s="87"/>
      <c r="F145" s="87"/>
    </row>
    <row r="146" spans="4:6">
      <c r="D146" s="87"/>
      <c r="E146" s="87"/>
      <c r="F146" s="87"/>
    </row>
    <row r="147" spans="4:6">
      <c r="D147" s="87"/>
      <c r="E147" s="87"/>
      <c r="F147" s="87"/>
    </row>
    <row r="148" spans="4:6">
      <c r="D148" s="87"/>
      <c r="E148" s="87"/>
      <c r="F148" s="87"/>
    </row>
    <row r="149" spans="4:6">
      <c r="D149" s="87"/>
      <c r="E149" s="87"/>
      <c r="F149" s="87"/>
    </row>
    <row r="150" spans="4:6">
      <c r="D150" s="87"/>
      <c r="E150" s="87"/>
      <c r="F150" s="87"/>
    </row>
    <row r="151" spans="4:6">
      <c r="D151" s="87"/>
      <c r="E151" s="87"/>
      <c r="F151" s="87"/>
    </row>
    <row r="152" spans="4:6">
      <c r="D152" s="87"/>
      <c r="E152" s="87"/>
      <c r="F152" s="87"/>
    </row>
    <row r="153" spans="4:6">
      <c r="D153" s="87"/>
      <c r="E153" s="87"/>
      <c r="F153" s="87"/>
    </row>
    <row r="154" spans="4:6">
      <c r="D154" s="87"/>
      <c r="E154" s="87"/>
      <c r="F154" s="87"/>
    </row>
    <row r="155" spans="4:6">
      <c r="D155" s="87"/>
      <c r="E155" s="87"/>
      <c r="F155" s="87"/>
    </row>
    <row r="156" spans="4:6">
      <c r="D156" s="87"/>
      <c r="E156" s="87"/>
      <c r="F156" s="87"/>
    </row>
    <row r="157" spans="4:6">
      <c r="D157" s="87"/>
      <c r="E157" s="87"/>
      <c r="F157" s="87"/>
    </row>
    <row r="158" spans="4:6">
      <c r="D158" s="87"/>
      <c r="E158" s="87"/>
      <c r="F158" s="87"/>
    </row>
    <row r="159" spans="4:6">
      <c r="D159" s="87"/>
      <c r="E159" s="87"/>
      <c r="F159" s="87"/>
    </row>
    <row r="160" spans="4:6">
      <c r="D160" s="87"/>
      <c r="E160" s="87"/>
      <c r="F160" s="87"/>
    </row>
    <row r="161" spans="4:6">
      <c r="D161" s="87"/>
      <c r="E161" s="87"/>
      <c r="F161" s="87"/>
    </row>
    <row r="162" spans="4:6">
      <c r="D162" s="87"/>
      <c r="E162" s="87"/>
      <c r="F162" s="87"/>
    </row>
    <row r="163" spans="4:6">
      <c r="D163" s="87"/>
      <c r="E163" s="87"/>
      <c r="F163" s="87"/>
    </row>
    <row r="164" spans="4:6">
      <c r="D164" s="87"/>
      <c r="E164" s="87"/>
      <c r="F164" s="87"/>
    </row>
    <row r="165" spans="4:6">
      <c r="D165" s="87"/>
      <c r="E165" s="87"/>
      <c r="F165" s="87"/>
    </row>
    <row r="166" spans="4:6">
      <c r="D166" s="87"/>
      <c r="E166" s="87"/>
      <c r="F166" s="87"/>
    </row>
    <row r="167" spans="4:6">
      <c r="D167" s="87"/>
      <c r="E167" s="87"/>
      <c r="F167" s="87"/>
    </row>
    <row r="168" spans="4:6">
      <c r="D168" s="87"/>
      <c r="E168" s="87"/>
      <c r="F168" s="87"/>
    </row>
    <row r="169" spans="4:6">
      <c r="D169" s="87"/>
      <c r="E169" s="87"/>
      <c r="F169" s="87"/>
    </row>
    <row r="170" spans="4:6">
      <c r="D170" s="87"/>
      <c r="E170" s="87"/>
      <c r="F170" s="87"/>
    </row>
    <row r="171" spans="4:6">
      <c r="D171" s="87"/>
      <c r="E171" s="87"/>
      <c r="F171" s="87"/>
    </row>
    <row r="172" spans="4:6">
      <c r="D172" s="87"/>
      <c r="E172" s="87"/>
      <c r="F172" s="87"/>
    </row>
    <row r="173" spans="4:6">
      <c r="D173" s="87"/>
      <c r="E173" s="87"/>
      <c r="F173" s="87"/>
    </row>
    <row r="174" spans="4:6">
      <c r="D174" s="87"/>
      <c r="E174" s="87"/>
      <c r="F174" s="87"/>
    </row>
    <row r="175" spans="4:6">
      <c r="D175" s="87"/>
      <c r="E175" s="87"/>
      <c r="F175" s="87"/>
    </row>
    <row r="176" spans="4:6">
      <c r="D176" s="87"/>
      <c r="E176" s="87"/>
      <c r="F176" s="87"/>
    </row>
    <row r="177" spans="4:6">
      <c r="D177" s="87"/>
      <c r="E177" s="87"/>
      <c r="F177" s="87"/>
    </row>
    <row r="178" spans="4:6">
      <c r="D178" s="87"/>
      <c r="E178" s="87"/>
      <c r="F178" s="87"/>
    </row>
    <row r="179" spans="4:6">
      <c r="D179" s="87"/>
      <c r="E179" s="87"/>
      <c r="F179" s="87"/>
    </row>
    <row r="180" spans="4:6">
      <c r="D180" s="87"/>
      <c r="E180" s="87"/>
      <c r="F180" s="87"/>
    </row>
    <row r="181" spans="4:6">
      <c r="D181" s="87"/>
      <c r="E181" s="87"/>
      <c r="F181" s="87"/>
    </row>
    <row r="182" spans="4:6">
      <c r="D182" s="87"/>
      <c r="E182" s="87"/>
      <c r="F182" s="87"/>
    </row>
    <row r="183" spans="4:6">
      <c r="D183" s="87"/>
      <c r="E183" s="87"/>
      <c r="F183" s="87"/>
    </row>
    <row r="184" spans="4:6">
      <c r="D184" s="87"/>
      <c r="E184" s="87"/>
      <c r="F184" s="87"/>
    </row>
    <row r="185" spans="4:6">
      <c r="D185" s="87"/>
      <c r="E185" s="87"/>
      <c r="F185" s="87"/>
    </row>
    <row r="186" spans="4:6">
      <c r="D186" s="87"/>
      <c r="E186" s="87"/>
      <c r="F186" s="87"/>
    </row>
    <row r="187" spans="4:6">
      <c r="D187" s="87"/>
      <c r="E187" s="87"/>
      <c r="F187" s="87"/>
    </row>
    <row r="188" spans="4:6">
      <c r="D188" s="87"/>
      <c r="E188" s="87"/>
      <c r="F188" s="87"/>
    </row>
    <row r="189" spans="4:6">
      <c r="D189" s="87"/>
      <c r="E189" s="87"/>
      <c r="F189" s="87"/>
    </row>
    <row r="190" spans="4:6">
      <c r="D190" s="87"/>
      <c r="E190" s="87"/>
      <c r="F190" s="87"/>
    </row>
    <row r="191" spans="4:6">
      <c r="D191" s="87"/>
      <c r="E191" s="87"/>
      <c r="F191" s="87"/>
    </row>
    <row r="192" spans="4:6">
      <c r="D192" s="87"/>
      <c r="E192" s="87"/>
      <c r="F192" s="87"/>
    </row>
    <row r="193" spans="4:6">
      <c r="D193" s="87"/>
      <c r="E193" s="87"/>
      <c r="F193" s="87"/>
    </row>
    <row r="194" spans="4:6">
      <c r="D194" s="87"/>
      <c r="E194" s="87"/>
      <c r="F194" s="87"/>
    </row>
    <row r="195" spans="4:6">
      <c r="D195" s="87"/>
      <c r="E195" s="87"/>
      <c r="F195" s="87"/>
    </row>
    <row r="196" spans="4:6">
      <c r="D196" s="87"/>
      <c r="E196" s="87"/>
      <c r="F196" s="87"/>
    </row>
    <row r="197" spans="4:6">
      <c r="D197" s="87"/>
      <c r="E197" s="87"/>
      <c r="F197" s="87"/>
    </row>
    <row r="198" spans="4:6">
      <c r="D198" s="87"/>
      <c r="E198" s="87"/>
      <c r="F198" s="87"/>
    </row>
    <row r="199" spans="4:6">
      <c r="D199" s="87"/>
      <c r="E199" s="87"/>
      <c r="F199" s="87"/>
    </row>
    <row r="200" spans="4:6">
      <c r="D200" s="87"/>
      <c r="E200" s="87"/>
      <c r="F200" s="87"/>
    </row>
    <row r="201" spans="4:6">
      <c r="D201" s="87"/>
      <c r="E201" s="87"/>
    </row>
    <row r="202" spans="4:6">
      <c r="D202" s="87"/>
      <c r="E202" s="87"/>
    </row>
    <row r="203" spans="4:6">
      <c r="D203" s="87"/>
      <c r="E203" s="87"/>
    </row>
  </sheetData>
  <mergeCells count="9">
    <mergeCell ref="F55:J55"/>
    <mergeCell ref="F50:J50"/>
    <mergeCell ref="F42:J42"/>
    <mergeCell ref="A9:E9"/>
    <mergeCell ref="A1:J7"/>
    <mergeCell ref="F9:J9"/>
    <mergeCell ref="A10:E10"/>
    <mergeCell ref="J28:J29"/>
    <mergeCell ref="F26:F27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I39"/>
  <sheetViews>
    <sheetView workbookViewId="0">
      <selection activeCell="F7" sqref="F7:I35"/>
    </sheetView>
  </sheetViews>
  <sheetFormatPr defaultRowHeight="14.25"/>
  <cols>
    <col min="3" max="3" width="37.28515625" style="73" customWidth="1"/>
    <col min="6" max="6" width="40" customWidth="1"/>
  </cols>
  <sheetData>
    <row r="7" spans="3:3" ht="15">
      <c r="C7" s="70"/>
    </row>
    <row r="8" spans="3:3" ht="15">
      <c r="C8" s="71"/>
    </row>
    <row r="9" spans="3:3" ht="15">
      <c r="C9" s="72"/>
    </row>
    <row r="10" spans="3:3" ht="15">
      <c r="C10" s="72"/>
    </row>
    <row r="11" spans="3:3" ht="15">
      <c r="C11" s="72"/>
    </row>
    <row r="36" spans="7:9">
      <c r="G36" s="7"/>
      <c r="H36" s="8"/>
      <c r="I36" s="9"/>
    </row>
    <row r="37" spans="7:9">
      <c r="G37" s="66"/>
      <c r="H37" s="67"/>
      <c r="I37" s="68"/>
    </row>
    <row r="38" spans="7:9">
      <c r="G38" s="7"/>
      <c r="H38" s="8"/>
      <c r="I38" s="9"/>
    </row>
    <row r="39" spans="7:9">
      <c r="G39" s="7"/>
      <c r="H39" s="8"/>
      <c r="I3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Admin</cp:lastModifiedBy>
  <cp:lastPrinted>2015-10-17T12:08:14Z</cp:lastPrinted>
  <dcterms:created xsi:type="dcterms:W3CDTF">2012-11-13T08:51:19Z</dcterms:created>
  <dcterms:modified xsi:type="dcterms:W3CDTF">2015-10-29T09:38:18Z</dcterms:modified>
</cp:coreProperties>
</file>